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2440" yWindow="0" windowWidth="20730" windowHeight="11760" tabRatio="500"/>
  </bookViews>
  <sheets>
    <sheet name="Calculation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35" i="1"/>
  <c r="D37" i="1"/>
  <c r="D10" i="1"/>
  <c r="D13" i="1"/>
  <c r="C10" i="1"/>
  <c r="D12" i="1"/>
  <c r="D39" i="1"/>
  <c r="D40" i="1"/>
  <c r="D48" i="1"/>
  <c r="D15" i="1"/>
  <c r="C15" i="1"/>
  <c r="D16" i="1"/>
  <c r="D24" i="1"/>
  <c r="D20" i="1"/>
  <c r="D22" i="1"/>
  <c r="D23" i="1"/>
  <c r="D25" i="1"/>
  <c r="D26" i="1"/>
  <c r="D27" i="1"/>
  <c r="D44" i="1"/>
  <c r="C44" i="1"/>
  <c r="E44" i="1"/>
  <c r="D46" i="1"/>
  <c r="C46" i="1"/>
  <c r="E46" i="1"/>
  <c r="E47" i="1"/>
  <c r="E48" i="1"/>
  <c r="C35" i="1"/>
  <c r="C39" i="1"/>
  <c r="C49" i="1"/>
  <c r="D49" i="1"/>
  <c r="E49" i="1"/>
  <c r="E50" i="1"/>
  <c r="D47" i="1"/>
  <c r="D50" i="1"/>
  <c r="C20" i="1"/>
  <c r="C22" i="1"/>
  <c r="C23" i="1"/>
  <c r="C25" i="1"/>
  <c r="C26" i="1"/>
  <c r="C27" i="1"/>
  <c r="C47" i="1"/>
  <c r="C50" i="1"/>
  <c r="E25" i="1"/>
  <c r="E24" i="1"/>
  <c r="E23" i="1"/>
  <c r="E26" i="1"/>
  <c r="E39" i="1"/>
  <c r="E51" i="1"/>
  <c r="C51" i="1"/>
  <c r="D51" i="1"/>
  <c r="E27" i="1"/>
  <c r="E45" i="1"/>
  <c r="E33" i="1"/>
  <c r="E43" i="1"/>
  <c r="E35" i="1"/>
  <c r="E40" i="1"/>
  <c r="E38" i="1"/>
  <c r="E15" i="1"/>
  <c r="E16" i="1"/>
  <c r="E14" i="1"/>
  <c r="E10" i="1"/>
  <c r="E9" i="1"/>
  <c r="E8" i="1"/>
  <c r="E22" i="1"/>
  <c r="E20" i="1"/>
  <c r="E19" i="1"/>
</calcChain>
</file>

<file path=xl/sharedStrings.xml><?xml version="1.0" encoding="utf-8"?>
<sst xmlns="http://schemas.openxmlformats.org/spreadsheetml/2006/main" count="63" uniqueCount="35">
  <si>
    <t>Area Ha</t>
  </si>
  <si>
    <t>Transaction costs</t>
  </si>
  <si>
    <t>CAPITAL</t>
  </si>
  <si>
    <t>PROFIT/LOSS</t>
  </si>
  <si>
    <t>Total value ($)</t>
  </si>
  <si>
    <t>Development cost ($)</t>
  </si>
  <si>
    <t>Total capital value ($)</t>
  </si>
  <si>
    <t>Total Income ($)</t>
  </si>
  <si>
    <t>Operating costs ($)</t>
  </si>
  <si>
    <t>Operating surplus ($)</t>
  </si>
  <si>
    <t>Operating costs (% of income)</t>
  </si>
  <si>
    <t>Depreciation on improvements ($)</t>
  </si>
  <si>
    <t>Return on Capital</t>
  </si>
  <si>
    <t>Value per hectare ($/ha)</t>
  </si>
  <si>
    <t>Extra capital required ($)</t>
  </si>
  <si>
    <t>Income per hectare ($/ha)</t>
  </si>
  <si>
    <t>Extra interest @ 8% ($)</t>
  </si>
  <si>
    <t>Cash Surplus/Deficit ($)</t>
  </si>
  <si>
    <t>BUSINESS CASE: PROPERTY RELOCATION CALCULATION</t>
  </si>
  <si>
    <t>SCENARIO A:</t>
  </si>
  <si>
    <t xml:space="preserve">PROPERTY RELOCATION </t>
  </si>
  <si>
    <t>CURRENT</t>
  </si>
  <si>
    <t>NEW</t>
  </si>
  <si>
    <t>CHANGE</t>
  </si>
  <si>
    <t>PROPERTY EXPANSION</t>
  </si>
  <si>
    <t>COMBINED</t>
  </si>
  <si>
    <t>SCENARIO B:</t>
  </si>
  <si>
    <t xml:space="preserve"> Buying ($)</t>
  </si>
  <si>
    <t xml:space="preserve"> Selling ($)</t>
  </si>
  <si>
    <t>Selling</t>
  </si>
  <si>
    <t>Buying</t>
  </si>
  <si>
    <t>Note: Transaction costs are likely to differ in each State and Territory. Please seek appropriate advice for your area.</t>
  </si>
  <si>
    <t>TRANSACTION COSTS</t>
  </si>
  <si>
    <t>Estimated percentage of price</t>
  </si>
  <si>
    <t>Note: the cells with blue text are able to be manipulated.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</si>
</sst>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50"/>
      <name val="Arial"/>
    </font>
    <font>
      <b/>
      <sz val="12"/>
      <color indexed="50"/>
      <name val="Arial"/>
    </font>
    <font>
      <sz val="12"/>
      <color theme="1"/>
      <name val="Arial"/>
    </font>
    <font>
      <b/>
      <sz val="12"/>
      <color theme="3"/>
      <name val="Arial"/>
    </font>
    <font>
      <sz val="10"/>
      <color theme="1"/>
      <name val="Arial"/>
    </font>
    <font>
      <sz val="10"/>
      <color theme="3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12"/>
      <color rgb="FF1F497D"/>
      <name val="Arial"/>
    </font>
    <font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164" fontId="8" fillId="0" borderId="1" xfId="1" applyNumberFormat="1" applyFont="1" applyFill="1" applyBorder="1"/>
    <xf numFmtId="164" fontId="8" fillId="2" borderId="1" xfId="1" applyNumberFormat="1" applyFont="1" applyFill="1" applyBorder="1"/>
    <xf numFmtId="0" fontId="10" fillId="0" borderId="0" xfId="0" applyFont="1" applyFill="1" applyBorder="1"/>
    <xf numFmtId="0" fontId="8" fillId="3" borderId="1" xfId="0" applyFont="1" applyFill="1" applyBorder="1"/>
    <xf numFmtId="164" fontId="8" fillId="3" borderId="1" xfId="1" applyNumberFormat="1" applyFont="1" applyFill="1" applyBorder="1"/>
    <xf numFmtId="0" fontId="8" fillId="0" borderId="0" xfId="0" applyFont="1" applyFill="1" applyBorder="1"/>
    <xf numFmtId="9" fontId="8" fillId="0" borderId="0" xfId="2" applyFont="1" applyFill="1" applyBorder="1"/>
    <xf numFmtId="0" fontId="11" fillId="0" borderId="0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9" fontId="8" fillId="0" borderId="1" xfId="2" applyFont="1" applyFill="1" applyBorder="1"/>
    <xf numFmtId="0" fontId="11" fillId="0" borderId="1" xfId="0" applyFont="1" applyFill="1" applyBorder="1"/>
    <xf numFmtId="164" fontId="11" fillId="0" borderId="1" xfId="1" applyNumberFormat="1" applyFont="1" applyFill="1" applyBorder="1"/>
    <xf numFmtId="164" fontId="11" fillId="3" borderId="1" xfId="1" applyNumberFormat="1" applyFont="1" applyFill="1" applyBorder="1"/>
    <xf numFmtId="0" fontId="11" fillId="3" borderId="1" xfId="0" applyFont="1" applyFill="1" applyBorder="1"/>
    <xf numFmtId="9" fontId="11" fillId="3" borderId="1" xfId="2" applyFont="1" applyFill="1" applyBorder="1"/>
    <xf numFmtId="9" fontId="11" fillId="3" borderId="1" xfId="0" applyNumberFormat="1" applyFont="1" applyFill="1" applyBorder="1"/>
    <xf numFmtId="9" fontId="11" fillId="0" borderId="0" xfId="2" applyFont="1" applyFill="1" applyBorder="1"/>
    <xf numFmtId="9" fontId="11" fillId="0" borderId="0" xfId="0" applyNumberFormat="1" applyFont="1" applyFill="1" applyBorder="1"/>
    <xf numFmtId="0" fontId="12" fillId="0" borderId="0" xfId="0" applyFont="1"/>
    <xf numFmtId="0" fontId="8" fillId="0" borderId="2" xfId="0" applyFont="1" applyFill="1" applyBorder="1"/>
    <xf numFmtId="164" fontId="8" fillId="0" borderId="2" xfId="1" applyNumberFormat="1" applyFont="1" applyFill="1" applyBorder="1"/>
    <xf numFmtId="164" fontId="8" fillId="2" borderId="2" xfId="1" applyNumberFormat="1" applyFont="1" applyFill="1" applyBorder="1"/>
    <xf numFmtId="0" fontId="8" fillId="0" borderId="3" xfId="0" applyFont="1" applyFill="1" applyBorder="1"/>
    <xf numFmtId="164" fontId="8" fillId="0" borderId="3" xfId="1" applyNumberFormat="1" applyFont="1" applyFill="1" applyBorder="1"/>
    <xf numFmtId="164" fontId="8" fillId="2" borderId="3" xfId="1" applyNumberFormat="1" applyFont="1" applyFill="1" applyBorder="1"/>
    <xf numFmtId="164" fontId="11" fillId="2" borderId="1" xfId="1" applyNumberFormat="1" applyFont="1" applyFill="1" applyBorder="1"/>
    <xf numFmtId="0" fontId="13" fillId="0" borderId="0" xfId="0" applyFont="1" applyFill="1" applyBorder="1"/>
    <xf numFmtId="0" fontId="13" fillId="0" borderId="0" xfId="0" applyFont="1" applyProtection="1"/>
    <xf numFmtId="6" fontId="13" fillId="4" borderId="0" xfId="0" applyNumberFormat="1" applyFont="1" applyFill="1" applyBorder="1" applyAlignment="1">
      <alignment vertical="center"/>
    </xf>
    <xf numFmtId="164" fontId="13" fillId="0" borderId="1" xfId="1" applyNumberFormat="1" applyFont="1" applyFill="1" applyBorder="1" applyProtection="1">
      <protection locked="0"/>
    </xf>
    <xf numFmtId="164" fontId="13" fillId="2" borderId="1" xfId="1" applyNumberFormat="1" applyFont="1" applyFill="1" applyBorder="1" applyProtection="1">
      <protection locked="0"/>
    </xf>
    <xf numFmtId="164" fontId="13" fillId="3" borderId="1" xfId="1" applyNumberFormat="1" applyFont="1" applyFill="1" applyBorder="1" applyProtection="1">
      <protection locked="0"/>
    </xf>
    <xf numFmtId="9" fontId="13" fillId="0" borderId="1" xfId="2" applyFont="1" applyFill="1" applyBorder="1" applyProtection="1">
      <protection locked="0"/>
    </xf>
    <xf numFmtId="9" fontId="13" fillId="3" borderId="1" xfId="2" applyFont="1" applyFill="1" applyBorder="1" applyProtection="1">
      <protection locked="0"/>
    </xf>
    <xf numFmtId="9" fontId="13" fillId="2" borderId="1" xfId="2" applyFont="1" applyFill="1" applyBorder="1" applyProtection="1">
      <protection locked="0"/>
    </xf>
    <xf numFmtId="9" fontId="13" fillId="2" borderId="1" xfId="0" applyNumberFormat="1" applyFont="1" applyFill="1" applyBorder="1" applyProtection="1">
      <protection locked="0"/>
    </xf>
  </cellXfs>
  <cellStyles count="65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tabSelected="1" showRuler="0" zoomScale="150" zoomScaleNormal="150" zoomScalePageLayoutView="150" workbookViewId="0">
      <selection activeCell="I17" sqref="I17"/>
    </sheetView>
  </sheetViews>
  <sheetFormatPr defaultColWidth="10.875" defaultRowHeight="15" x14ac:dyDescent="0.2"/>
  <cols>
    <col min="1" max="1" width="2.875" style="3" customWidth="1"/>
    <col min="2" max="2" width="29.875" style="3" customWidth="1"/>
    <col min="3" max="4" width="14.125" style="3" bestFit="1" customWidth="1"/>
    <col min="5" max="5" width="12.5" style="3" bestFit="1" customWidth="1"/>
    <col min="6" max="6" width="2.875" style="3" customWidth="1"/>
    <col min="7" max="7" width="8" style="3" customWidth="1"/>
    <col min="8" max="16384" width="10.875" style="3"/>
  </cols>
  <sheetData>
    <row r="1" spans="2:11" ht="9" customHeight="1" x14ac:dyDescent="0.2"/>
    <row r="2" spans="2:11" ht="15.75" x14ac:dyDescent="0.25">
      <c r="B2" s="4" t="s">
        <v>18</v>
      </c>
    </row>
    <row r="3" spans="2:11" ht="9" customHeight="1" x14ac:dyDescent="0.2"/>
    <row r="4" spans="2:11" ht="15.75" x14ac:dyDescent="0.25">
      <c r="B4" s="4" t="s">
        <v>19</v>
      </c>
    </row>
    <row r="5" spans="2:11" ht="9" customHeight="1" x14ac:dyDescent="0.2"/>
    <row r="6" spans="2:11" ht="15.75" x14ac:dyDescent="0.2">
      <c r="B6" s="2" t="s">
        <v>20</v>
      </c>
      <c r="C6" s="5"/>
      <c r="D6" s="5"/>
      <c r="E6" s="6"/>
      <c r="G6" s="17" t="s">
        <v>32</v>
      </c>
      <c r="H6" s="5"/>
      <c r="I6" s="5"/>
      <c r="J6" s="5"/>
      <c r="K6" s="5"/>
    </row>
    <row r="7" spans="2:11" x14ac:dyDescent="0.2">
      <c r="B7" s="7" t="s">
        <v>2</v>
      </c>
      <c r="C7" s="16" t="s">
        <v>21</v>
      </c>
      <c r="D7" s="16" t="s">
        <v>22</v>
      </c>
      <c r="E7" s="16" t="s">
        <v>23</v>
      </c>
      <c r="G7" s="5" t="s">
        <v>29</v>
      </c>
      <c r="H7" s="44">
        <v>0.03</v>
      </c>
      <c r="I7" s="5" t="s">
        <v>33</v>
      </c>
      <c r="J7" s="5"/>
      <c r="K7" s="5"/>
    </row>
    <row r="8" spans="2:11" x14ac:dyDescent="0.2">
      <c r="B8" s="5" t="s">
        <v>0</v>
      </c>
      <c r="C8" s="38">
        <v>20</v>
      </c>
      <c r="D8" s="39">
        <v>80</v>
      </c>
      <c r="E8" s="8">
        <f>D8-C8</f>
        <v>60</v>
      </c>
      <c r="G8" s="5" t="s">
        <v>30</v>
      </c>
      <c r="H8" s="44">
        <v>0.03</v>
      </c>
      <c r="I8" s="5" t="s">
        <v>33</v>
      </c>
      <c r="J8" s="5"/>
      <c r="K8" s="5"/>
    </row>
    <row r="9" spans="2:11" x14ac:dyDescent="0.2">
      <c r="B9" s="5" t="s">
        <v>13</v>
      </c>
      <c r="C9" s="38">
        <v>50000</v>
      </c>
      <c r="D9" s="39">
        <v>15000</v>
      </c>
      <c r="E9" s="37">
        <f>D9-C9</f>
        <v>-35000</v>
      </c>
      <c r="G9" s="13"/>
      <c r="H9" s="13"/>
      <c r="I9" s="13"/>
    </row>
    <row r="10" spans="2:11" x14ac:dyDescent="0.2">
      <c r="B10" s="5" t="s">
        <v>4</v>
      </c>
      <c r="C10" s="8">
        <f>C9*C8</f>
        <v>1000000</v>
      </c>
      <c r="D10" s="9">
        <f>D9*D8</f>
        <v>1200000</v>
      </c>
      <c r="E10" s="8">
        <f>D10-C10</f>
        <v>200000</v>
      </c>
      <c r="G10" s="35" t="s">
        <v>31</v>
      </c>
      <c r="H10" s="13"/>
      <c r="I10" s="13"/>
    </row>
    <row r="11" spans="2:11" x14ac:dyDescent="0.2">
      <c r="B11" s="1" t="s">
        <v>1</v>
      </c>
      <c r="C11" s="8"/>
      <c r="D11" s="9"/>
      <c r="E11" s="8"/>
    </row>
    <row r="12" spans="2:11" x14ac:dyDescent="0.2">
      <c r="B12" s="28" t="s">
        <v>28</v>
      </c>
      <c r="C12" s="29"/>
      <c r="D12" s="30">
        <f>C10*H7</f>
        <v>30000</v>
      </c>
      <c r="E12" s="29"/>
      <c r="F12" s="14"/>
    </row>
    <row r="13" spans="2:11" x14ac:dyDescent="0.2">
      <c r="B13" s="31" t="s">
        <v>27</v>
      </c>
      <c r="C13" s="32"/>
      <c r="D13" s="33">
        <f>D10*H8</f>
        <v>36000</v>
      </c>
      <c r="E13" s="32"/>
      <c r="F13" s="14"/>
    </row>
    <row r="14" spans="2:11" x14ac:dyDescent="0.2">
      <c r="B14" s="5" t="s">
        <v>5</v>
      </c>
      <c r="C14" s="8"/>
      <c r="D14" s="39">
        <v>500000</v>
      </c>
      <c r="E14" s="8">
        <f>D14-C14</f>
        <v>500000</v>
      </c>
      <c r="F14" s="13"/>
    </row>
    <row r="15" spans="2:11" ht="15.75" x14ac:dyDescent="0.25">
      <c r="B15" s="5" t="s">
        <v>6</v>
      </c>
      <c r="C15" s="8">
        <f>C10</f>
        <v>1000000</v>
      </c>
      <c r="D15" s="9">
        <f>SUM(D10:D14)</f>
        <v>1766000</v>
      </c>
      <c r="E15" s="8">
        <f t="shared" ref="E15:E16" si="0">D15-C15</f>
        <v>766000</v>
      </c>
      <c r="F15" s="13"/>
      <c r="H15" s="10"/>
    </row>
    <row r="16" spans="2:11" x14ac:dyDescent="0.2">
      <c r="B16" s="11" t="s">
        <v>14</v>
      </c>
      <c r="C16" s="12"/>
      <c r="D16" s="12">
        <f>D15-C15</f>
        <v>766000</v>
      </c>
      <c r="E16" s="12">
        <f t="shared" si="0"/>
        <v>766000</v>
      </c>
      <c r="F16" s="13"/>
    </row>
    <row r="17" spans="2:8" x14ac:dyDescent="0.2">
      <c r="F17" s="13"/>
    </row>
    <row r="18" spans="2:8" s="13" customFormat="1" ht="17.100000000000001" customHeight="1" x14ac:dyDescent="0.2">
      <c r="B18" s="17" t="s">
        <v>3</v>
      </c>
      <c r="C18" s="16" t="s">
        <v>21</v>
      </c>
      <c r="D18" s="16" t="s">
        <v>22</v>
      </c>
      <c r="E18" s="16" t="s">
        <v>23</v>
      </c>
    </row>
    <row r="19" spans="2:8" s="13" customFormat="1" ht="17.100000000000001" customHeight="1" x14ac:dyDescent="0.2">
      <c r="B19" s="5" t="s">
        <v>15</v>
      </c>
      <c r="C19" s="38">
        <v>20000</v>
      </c>
      <c r="D19" s="40">
        <v>15000</v>
      </c>
      <c r="E19" s="37">
        <f t="shared" ref="E19:E25" si="1">D19-C19</f>
        <v>-5000</v>
      </c>
    </row>
    <row r="20" spans="2:8" s="13" customFormat="1" ht="17.100000000000001" customHeight="1" x14ac:dyDescent="0.2">
      <c r="B20" s="5" t="s">
        <v>7</v>
      </c>
      <c r="C20" s="8">
        <f>C8*C19</f>
        <v>400000</v>
      </c>
      <c r="D20" s="12">
        <f>D8*D19</f>
        <v>1200000</v>
      </c>
      <c r="E20" s="8">
        <f t="shared" si="1"/>
        <v>800000</v>
      </c>
    </row>
    <row r="21" spans="2:8" s="13" customFormat="1" ht="17.100000000000001" customHeight="1" x14ac:dyDescent="0.2">
      <c r="B21" s="5" t="s">
        <v>10</v>
      </c>
      <c r="C21" s="41">
        <v>0.6</v>
      </c>
      <c r="D21" s="42">
        <v>0.6</v>
      </c>
      <c r="E21" s="8">
        <f t="shared" si="1"/>
        <v>0</v>
      </c>
    </row>
    <row r="22" spans="2:8" s="13" customFormat="1" ht="17.100000000000001" customHeight="1" x14ac:dyDescent="0.2">
      <c r="B22" s="5" t="s">
        <v>8</v>
      </c>
      <c r="C22" s="8">
        <f>C20*C21</f>
        <v>240000</v>
      </c>
      <c r="D22" s="12">
        <f>D20*D21</f>
        <v>720000</v>
      </c>
      <c r="E22" s="8">
        <f t="shared" si="1"/>
        <v>480000</v>
      </c>
    </row>
    <row r="23" spans="2:8" s="13" customFormat="1" ht="17.100000000000001" customHeight="1" x14ac:dyDescent="0.2">
      <c r="B23" s="5" t="s">
        <v>9</v>
      </c>
      <c r="C23" s="8">
        <f>C20-C22</f>
        <v>160000</v>
      </c>
      <c r="D23" s="12">
        <f>D20-D22</f>
        <v>480000</v>
      </c>
      <c r="E23" s="8">
        <f t="shared" si="1"/>
        <v>320000</v>
      </c>
    </row>
    <row r="24" spans="2:8" s="13" customFormat="1" ht="17.100000000000001" customHeight="1" x14ac:dyDescent="0.2">
      <c r="B24" s="5" t="s">
        <v>16</v>
      </c>
      <c r="C24" s="8"/>
      <c r="D24" s="12">
        <f>D16*0.08</f>
        <v>61280</v>
      </c>
      <c r="E24" s="8">
        <f t="shared" si="1"/>
        <v>61280</v>
      </c>
      <c r="F24" s="14"/>
      <c r="H24" s="15"/>
    </row>
    <row r="25" spans="2:8" s="13" customFormat="1" ht="17.100000000000001" customHeight="1" x14ac:dyDescent="0.2">
      <c r="B25" s="5" t="s">
        <v>11</v>
      </c>
      <c r="C25" s="8">
        <f>C15*0.03</f>
        <v>30000</v>
      </c>
      <c r="D25" s="12">
        <f>D14*0.1</f>
        <v>50000</v>
      </c>
      <c r="E25" s="8">
        <f t="shared" si="1"/>
        <v>20000</v>
      </c>
      <c r="F25" s="14"/>
      <c r="H25" s="15"/>
    </row>
    <row r="26" spans="2:8" s="13" customFormat="1" ht="17.100000000000001" customHeight="1" x14ac:dyDescent="0.2">
      <c r="B26" s="19" t="s">
        <v>17</v>
      </c>
      <c r="C26" s="20">
        <f>C23-C24-C25</f>
        <v>130000</v>
      </c>
      <c r="D26" s="21">
        <f t="shared" ref="D26:E26" si="2">D23-D24-D25</f>
        <v>368720</v>
      </c>
      <c r="E26" s="20">
        <f t="shared" si="2"/>
        <v>238720</v>
      </c>
    </row>
    <row r="27" spans="2:8" s="13" customFormat="1" ht="17.100000000000001" customHeight="1" x14ac:dyDescent="0.2">
      <c r="B27" s="22" t="s">
        <v>12</v>
      </c>
      <c r="C27" s="23">
        <f>C26/C15</f>
        <v>0.13</v>
      </c>
      <c r="D27" s="23">
        <f>D26/D15</f>
        <v>0.20878822197055494</v>
      </c>
      <c r="E27" s="24">
        <f>D27-C27</f>
        <v>7.8788221970554934E-2</v>
      </c>
    </row>
    <row r="28" spans="2:8" s="13" customFormat="1" ht="9" customHeight="1" x14ac:dyDescent="0.2">
      <c r="B28" s="15"/>
      <c r="C28" s="25"/>
      <c r="D28" s="25"/>
      <c r="E28" s="26"/>
    </row>
    <row r="29" spans="2:8" s="13" customFormat="1" ht="17.100000000000001" customHeight="1" x14ac:dyDescent="0.25">
      <c r="B29" s="27" t="s">
        <v>26</v>
      </c>
      <c r="C29" s="25"/>
      <c r="D29" s="25"/>
      <c r="E29" s="26"/>
    </row>
    <row r="30" spans="2:8" ht="9" customHeight="1" x14ac:dyDescent="0.2">
      <c r="F30" s="13"/>
    </row>
    <row r="31" spans="2:8" ht="17.100000000000001" customHeight="1" x14ac:dyDescent="0.2">
      <c r="B31" s="2" t="s">
        <v>24</v>
      </c>
      <c r="C31" s="5"/>
      <c r="D31" s="5"/>
      <c r="E31" s="6"/>
      <c r="F31" s="13"/>
    </row>
    <row r="32" spans="2:8" ht="17.100000000000001" customHeight="1" x14ac:dyDescent="0.2">
      <c r="B32" s="7" t="s">
        <v>2</v>
      </c>
      <c r="C32" s="16" t="s">
        <v>21</v>
      </c>
      <c r="D32" s="16" t="s">
        <v>22</v>
      </c>
      <c r="E32" s="16" t="s">
        <v>25</v>
      </c>
      <c r="F32" s="13"/>
    </row>
    <row r="33" spans="2:6" s="13" customFormat="1" ht="17.100000000000001" customHeight="1" x14ac:dyDescent="0.2">
      <c r="B33" s="5" t="s">
        <v>0</v>
      </c>
      <c r="C33" s="38">
        <v>20</v>
      </c>
      <c r="D33" s="39">
        <v>30</v>
      </c>
      <c r="E33" s="8">
        <f>C33+D33</f>
        <v>50</v>
      </c>
    </row>
    <row r="34" spans="2:6" s="13" customFormat="1" ht="17.100000000000001" customHeight="1" x14ac:dyDescent="0.2">
      <c r="B34" s="5" t="s">
        <v>13</v>
      </c>
      <c r="C34" s="38">
        <v>50000</v>
      </c>
      <c r="D34" s="39">
        <v>15000</v>
      </c>
      <c r="E34" s="8"/>
    </row>
    <row r="35" spans="2:6" s="13" customFormat="1" ht="17.100000000000001" customHeight="1" x14ac:dyDescent="0.2">
      <c r="B35" s="5" t="s">
        <v>4</v>
      </c>
      <c r="C35" s="8">
        <f>C34*C33</f>
        <v>1000000</v>
      </c>
      <c r="D35" s="9">
        <f>D34*D33</f>
        <v>450000</v>
      </c>
      <c r="E35" s="8">
        <f>C35+D35</f>
        <v>1450000</v>
      </c>
    </row>
    <row r="36" spans="2:6" s="13" customFormat="1" ht="17.100000000000001" customHeight="1" x14ac:dyDescent="0.2">
      <c r="B36" s="1" t="s">
        <v>1</v>
      </c>
      <c r="C36" s="8"/>
      <c r="D36" s="9"/>
      <c r="E36" s="8"/>
    </row>
    <row r="37" spans="2:6" s="13" customFormat="1" ht="17.100000000000001" customHeight="1" x14ac:dyDescent="0.2">
      <c r="B37" s="5" t="s">
        <v>27</v>
      </c>
      <c r="C37" s="8"/>
      <c r="D37" s="9">
        <f>D35*H8</f>
        <v>13500</v>
      </c>
      <c r="E37" s="8"/>
      <c r="F37" s="14"/>
    </row>
    <row r="38" spans="2:6" s="13" customFormat="1" ht="17.100000000000001" customHeight="1" x14ac:dyDescent="0.2">
      <c r="B38" s="5" t="s">
        <v>5</v>
      </c>
      <c r="C38" s="8"/>
      <c r="D38" s="39">
        <v>200000</v>
      </c>
      <c r="E38" s="8">
        <f>D38-C38</f>
        <v>200000</v>
      </c>
    </row>
    <row r="39" spans="2:6" s="13" customFormat="1" ht="17.100000000000001" customHeight="1" x14ac:dyDescent="0.2">
      <c r="B39" s="5" t="s">
        <v>6</v>
      </c>
      <c r="C39" s="8">
        <f>C35</f>
        <v>1000000</v>
      </c>
      <c r="D39" s="9">
        <f>SUM(D35:D38)</f>
        <v>663500</v>
      </c>
      <c r="E39" s="8">
        <f>C39+D39</f>
        <v>1663500</v>
      </c>
    </row>
    <row r="40" spans="2:6" s="13" customFormat="1" ht="17.100000000000001" customHeight="1" x14ac:dyDescent="0.2">
      <c r="B40" s="11" t="s">
        <v>14</v>
      </c>
      <c r="C40" s="12"/>
      <c r="D40" s="12">
        <f>D39</f>
        <v>663500</v>
      </c>
      <c r="E40" s="12">
        <f t="shared" ref="E40" si="3">D40-C40</f>
        <v>663500</v>
      </c>
    </row>
    <row r="41" spans="2:6" s="13" customFormat="1" ht="17.100000000000001" customHeight="1" x14ac:dyDescent="0.2"/>
    <row r="42" spans="2:6" s="13" customFormat="1" ht="17.100000000000001" customHeight="1" x14ac:dyDescent="0.2">
      <c r="B42" s="7" t="s">
        <v>3</v>
      </c>
      <c r="C42" s="16" t="s">
        <v>21</v>
      </c>
      <c r="D42" s="16" t="s">
        <v>22</v>
      </c>
      <c r="E42" s="16" t="s">
        <v>25</v>
      </c>
    </row>
    <row r="43" spans="2:6" s="13" customFormat="1" ht="17.100000000000001" customHeight="1" x14ac:dyDescent="0.2">
      <c r="B43" s="5" t="s">
        <v>15</v>
      </c>
      <c r="C43" s="38">
        <v>20000</v>
      </c>
      <c r="D43" s="39">
        <v>15000</v>
      </c>
      <c r="E43" s="8">
        <f>(C43*C33+D43*D33)/E33</f>
        <v>17000</v>
      </c>
    </row>
    <row r="44" spans="2:6" s="13" customFormat="1" ht="17.100000000000001" customHeight="1" x14ac:dyDescent="0.2">
      <c r="B44" s="5" t="s">
        <v>7</v>
      </c>
      <c r="C44" s="8">
        <f>C33*C43</f>
        <v>400000</v>
      </c>
      <c r="D44" s="9">
        <f>D33*D43</f>
        <v>450000</v>
      </c>
      <c r="E44" s="8">
        <f>C44+D44</f>
        <v>850000</v>
      </c>
    </row>
    <row r="45" spans="2:6" s="13" customFormat="1" ht="17.100000000000001" customHeight="1" x14ac:dyDescent="0.2">
      <c r="B45" s="5" t="s">
        <v>10</v>
      </c>
      <c r="C45" s="41">
        <v>0.6</v>
      </c>
      <c r="D45" s="43">
        <v>0.6</v>
      </c>
      <c r="E45" s="18">
        <f>D45</f>
        <v>0.6</v>
      </c>
    </row>
    <row r="46" spans="2:6" s="13" customFormat="1" ht="17.100000000000001" customHeight="1" x14ac:dyDescent="0.2">
      <c r="B46" s="5" t="s">
        <v>8</v>
      </c>
      <c r="C46" s="8">
        <f>C44*C45</f>
        <v>240000</v>
      </c>
      <c r="D46" s="9">
        <f>D44*D45</f>
        <v>270000</v>
      </c>
      <c r="E46" s="8">
        <f>C46+D46</f>
        <v>510000</v>
      </c>
    </row>
    <row r="47" spans="2:6" s="13" customFormat="1" ht="17.100000000000001" customHeight="1" x14ac:dyDescent="0.2">
      <c r="B47" s="5" t="s">
        <v>9</v>
      </c>
      <c r="C47" s="8">
        <f>C44-C46</f>
        <v>160000</v>
      </c>
      <c r="D47" s="9">
        <f>D44-D46</f>
        <v>180000</v>
      </c>
      <c r="E47" s="8">
        <f>E44-E46</f>
        <v>340000</v>
      </c>
    </row>
    <row r="48" spans="2:6" s="13" customFormat="1" ht="17.100000000000001" customHeight="1" x14ac:dyDescent="0.2">
      <c r="B48" s="5" t="s">
        <v>16</v>
      </c>
      <c r="C48" s="8"/>
      <c r="D48" s="9">
        <f>D40*0.08</f>
        <v>53080</v>
      </c>
      <c r="E48" s="8">
        <f>D48-C48</f>
        <v>53080</v>
      </c>
      <c r="F48" s="14"/>
    </row>
    <row r="49" spans="2:6" s="13" customFormat="1" ht="17.100000000000001" customHeight="1" x14ac:dyDescent="0.2">
      <c r="B49" s="5" t="s">
        <v>11</v>
      </c>
      <c r="C49" s="8">
        <f>C39*0.03</f>
        <v>30000</v>
      </c>
      <c r="D49" s="9">
        <f>D38*0.1</f>
        <v>20000</v>
      </c>
      <c r="E49" s="8">
        <f>C49+D49</f>
        <v>50000</v>
      </c>
      <c r="F49" s="14"/>
    </row>
    <row r="50" spans="2:6" s="13" customFormat="1" ht="17.100000000000001" customHeight="1" x14ac:dyDescent="0.2">
      <c r="B50" s="19" t="s">
        <v>17</v>
      </c>
      <c r="C50" s="20">
        <f>C47-C48-C49</f>
        <v>130000</v>
      </c>
      <c r="D50" s="34">
        <f>D47-D48-D49</f>
        <v>106920</v>
      </c>
      <c r="E50" s="20">
        <f>E47-E48-E49</f>
        <v>236920</v>
      </c>
    </row>
    <row r="51" spans="2:6" s="13" customFormat="1" ht="17.100000000000001" customHeight="1" x14ac:dyDescent="0.2">
      <c r="B51" s="22" t="s">
        <v>12</v>
      </c>
      <c r="C51" s="23">
        <f>C50/C39</f>
        <v>0.13</v>
      </c>
      <c r="D51" s="23">
        <f>D50/D40</f>
        <v>0.16114544084400903</v>
      </c>
      <c r="E51" s="23">
        <f>E50/E39</f>
        <v>0.14242260294559664</v>
      </c>
    </row>
    <row r="53" spans="2:6" x14ac:dyDescent="0.2">
      <c r="B53" s="36" t="s">
        <v>34</v>
      </c>
    </row>
  </sheetData>
  <sheetProtection password="CC3D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nigelm</dc:creator>
  <cp:lastModifiedBy>Tim Shue</cp:lastModifiedBy>
  <dcterms:created xsi:type="dcterms:W3CDTF">2012-01-24T00:03:00Z</dcterms:created>
  <dcterms:modified xsi:type="dcterms:W3CDTF">2013-08-28T02:38:24Z</dcterms:modified>
</cp:coreProperties>
</file>